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USER\Desktop\新ルールHPアップ資料\"/>
    </mc:Choice>
  </mc:AlternateContent>
  <xr:revisionPtr revIDLastSave="0" documentId="13_ncr:1_{9A4CD1A2-173F-484A-96DD-F6DCB095F10E}" xr6:coauthVersionLast="47" xr6:coauthVersionMax="47" xr10:uidLastSave="{00000000-0000-0000-0000-000000000000}"/>
  <bookViews>
    <workbookView xWindow="-120" yWindow="-120" windowWidth="20730" windowHeight="11160" xr2:uid="{13711BE2-A051-414C-B260-2D5ED352E125}"/>
  </bookViews>
  <sheets>
    <sheet name="新IJRUルール目標点数算出表" sheetId="1" r:id="rId1"/>
    <sheet name="新IJRUルール目標点数算出表 (例)" sheetId="3" r:id="rId2"/>
    <sheet name="Sheet1" sheetId="2" state="hidden" r:id="rId3"/>
  </sheets>
  <definedNames>
    <definedName name="_xlnm.Print_Area" localSheetId="0">新IJRUルール目標点数算出表!$A$1:$M$51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2" i="1" l="1"/>
  <c r="C16" i="1"/>
  <c r="F26" i="1" s="1"/>
  <c r="F45" i="1" s="1"/>
  <c r="C17" i="1"/>
  <c r="G30" i="1" s="1"/>
  <c r="G49" i="1" s="1"/>
  <c r="C15" i="3"/>
  <c r="G27" i="3" s="1"/>
  <c r="G46" i="3" s="1"/>
  <c r="C14" i="3"/>
  <c r="F27" i="3" s="1"/>
  <c r="F46" i="3" s="1"/>
  <c r="M12" i="3"/>
  <c r="J17" i="1"/>
  <c r="F25" i="3" l="1"/>
  <c r="F44" i="3" s="1"/>
  <c r="F29" i="3"/>
  <c r="F48" i="3" s="1"/>
  <c r="F21" i="3"/>
  <c r="F40" i="3" s="1"/>
  <c r="F22" i="1"/>
  <c r="G24" i="1"/>
  <c r="G43" i="1" s="1"/>
  <c r="G21" i="3"/>
  <c r="G40" i="3" s="1"/>
  <c r="G25" i="3"/>
  <c r="G44" i="3" s="1"/>
  <c r="G29" i="3"/>
  <c r="G48" i="3" s="1"/>
  <c r="F23" i="3"/>
  <c r="F42" i="3" s="1"/>
  <c r="G23" i="3"/>
  <c r="G42" i="3" s="1"/>
  <c r="F41" i="1"/>
  <c r="G41" i="1"/>
  <c r="C8" i="2"/>
  <c r="D8" i="2"/>
  <c r="F28" i="1"/>
  <c r="F47" i="1" s="1"/>
  <c r="G28" i="1"/>
  <c r="G47" i="1" s="1"/>
  <c r="F30" i="1"/>
  <c r="F49" i="1" s="1"/>
  <c r="G26" i="1"/>
  <c r="G45" i="1" s="1"/>
  <c r="F24" i="1"/>
  <c r="F43" i="1" s="1"/>
</calcChain>
</file>

<file path=xl/sharedStrings.xml><?xml version="1.0" encoding="utf-8"?>
<sst xmlns="http://schemas.openxmlformats.org/spreadsheetml/2006/main" count="84" uniqueCount="39">
  <si>
    <t>+</t>
    <phoneticPr fontId="2"/>
  </si>
  <si>
    <t>☑</t>
    <phoneticPr fontId="2"/>
  </si>
  <si>
    <t>－</t>
    <phoneticPr fontId="2"/>
  </si>
  <si>
    <t>新ルール</t>
    <rPh sb="0" eb="1">
      <t>シン</t>
    </rPh>
    <phoneticPr fontId="2"/>
  </si>
  <si>
    <t>旧ルール</t>
    <rPh sb="0" eb="1">
      <t>キュウ</t>
    </rPh>
    <phoneticPr fontId="2"/>
  </si>
  <si>
    <t>技数</t>
    <rPh sb="0" eb="2">
      <t>ワザスウ</t>
    </rPh>
    <phoneticPr fontId="2"/>
  </si>
  <si>
    <t>旧ルール技点</t>
    <rPh sb="0" eb="1">
      <t>キュウ</t>
    </rPh>
    <rPh sb="4" eb="5">
      <t>ワザ</t>
    </rPh>
    <rPh sb="5" eb="6">
      <t>テン</t>
    </rPh>
    <phoneticPr fontId="2"/>
  </si>
  <si>
    <t>新ルール技点</t>
    <rPh sb="0" eb="1">
      <t>シン</t>
    </rPh>
    <rPh sb="4" eb="5">
      <t>ワザ</t>
    </rPh>
    <rPh sb="5" eb="6">
      <t>テン</t>
    </rPh>
    <phoneticPr fontId="2"/>
  </si>
  <si>
    <t>旧技点</t>
    <rPh sb="0" eb="1">
      <t>キュウ</t>
    </rPh>
    <rPh sb="1" eb="3">
      <t>ワザテン</t>
    </rPh>
    <phoneticPr fontId="2"/>
  </si>
  <si>
    <t>新技点</t>
    <rPh sb="0" eb="1">
      <t>シン</t>
    </rPh>
    <rPh sb="1" eb="3">
      <t>ワザテン</t>
    </rPh>
    <phoneticPr fontId="2"/>
  </si>
  <si>
    <t>AP</t>
    <phoneticPr fontId="2"/>
  </si>
  <si>
    <t>RP(-0.9～0.9)</t>
    <phoneticPr fontId="2"/>
  </si>
  <si>
    <t>元の技点</t>
    <rPh sb="0" eb="1">
      <t>モト</t>
    </rPh>
    <rPh sb="2" eb="4">
      <t>ワザテン</t>
    </rPh>
    <phoneticPr fontId="2"/>
  </si>
  <si>
    <t>リクエレ不足分＋ミス数</t>
    <rPh sb="4" eb="6">
      <t>フソク</t>
    </rPh>
    <rPh sb="6" eb="7">
      <t>ブン</t>
    </rPh>
    <rPh sb="10" eb="11">
      <t>スウ</t>
    </rPh>
    <phoneticPr fontId="2"/>
  </si>
  <si>
    <t>最終点数</t>
    <rPh sb="0" eb="2">
      <t>サイシュウ</t>
    </rPh>
    <rPh sb="2" eb="4">
      <t>テンスウ</t>
    </rPh>
    <phoneticPr fontId="2"/>
  </si>
  <si>
    <t>①Difficulty</t>
    <phoneticPr fontId="2"/>
  </si>
  <si>
    <t>②Presentation</t>
    <phoneticPr fontId="2"/>
  </si>
  <si>
    <t>Level</t>
    <phoneticPr fontId="2"/>
  </si>
  <si>
    <t>③Requiredelements&amp;Miss</t>
    <phoneticPr fontId="2"/>
  </si>
  <si>
    <t>ALL JAPAN 新ルール目標点数算出表</t>
    <phoneticPr fontId="2"/>
  </si>
  <si>
    <t xml:space="preserve">     ＲＰに自信がある場合は、0~0.3。普通の場合は,-0.2~0。自信がない場合は、-0.6～-0.2の入力を推奨。プレゼンの値を変化させ比較することもできます。</t>
    <rPh sb="67" eb="68">
      <t>アタイ</t>
    </rPh>
    <rPh sb="69" eb="71">
      <t>ヘンカ</t>
    </rPh>
    <rPh sb="73" eb="75">
      <t>ヒカク</t>
    </rPh>
    <phoneticPr fontId="2"/>
  </si>
  <si>
    <t>合計技数</t>
    <rPh sb="0" eb="2">
      <t>ゴウケイ</t>
    </rPh>
    <rPh sb="2" eb="4">
      <t>ワザスウ</t>
    </rPh>
    <phoneticPr fontId="2"/>
  </si>
  <si>
    <r>
      <t>　RP=0の時、平均が</t>
    </r>
    <r>
      <rPr>
        <sz val="9"/>
        <color theme="1"/>
        <rFont val="Segoe UI Symbol"/>
        <family val="2"/>
      </rPr>
      <t>☑</t>
    </r>
    <rPh sb="6" eb="7">
      <t>トキ</t>
    </rPh>
    <rPh sb="8" eb="10">
      <t>ヘイキン</t>
    </rPh>
    <phoneticPr fontId="2"/>
  </si>
  <si>
    <t>　RP=0.9の時、全てが＋</t>
    <rPh sb="8" eb="9">
      <t>トキ</t>
    </rPh>
    <rPh sb="10" eb="11">
      <t>スベ</t>
    </rPh>
    <phoneticPr fontId="2"/>
  </si>
  <si>
    <t>　RP=－0.9の時、全てが－</t>
    <rPh sb="9" eb="10">
      <t>トキ</t>
    </rPh>
    <rPh sb="11" eb="12">
      <t>スベ</t>
    </rPh>
    <phoneticPr fontId="2"/>
  </si>
  <si>
    <t>*AP:アスリートプレゼンテーション</t>
    <phoneticPr fontId="2"/>
  </si>
  <si>
    <t>*RP:ルーティンプレゼンテーション</t>
    <phoneticPr fontId="2"/>
  </si>
  <si>
    <t>　　AP参考動画を参考に評価することを推奨。</t>
    <phoneticPr fontId="2"/>
  </si>
  <si>
    <t>　　（繰り返し減点は加味していないのでご注意ください）</t>
    <phoneticPr fontId="2"/>
  </si>
  <si>
    <t xml:space="preserve">     ＲＰに自信がある場合は0~0.3,普通の場合は-0.2~0,自信がない場合は-0.6～-0.2の入力を推奨。</t>
    <phoneticPr fontId="2"/>
  </si>
  <si>
    <r>
      <t>0.1×1.8</t>
    </r>
    <r>
      <rPr>
        <vertAlign val="superscript"/>
        <sz val="11"/>
        <color theme="1"/>
        <rFont val="游ゴシック"/>
        <family val="3"/>
        <charset val="128"/>
        <scheme val="minor"/>
      </rPr>
      <t>ｘ</t>
    </r>
    <phoneticPr fontId="2"/>
  </si>
  <si>
    <r>
      <t>0.1×1.5</t>
    </r>
    <r>
      <rPr>
        <vertAlign val="superscript"/>
        <sz val="11"/>
        <color theme="1"/>
        <rFont val="游ゴシック"/>
        <family val="3"/>
        <charset val="128"/>
        <scheme val="minor"/>
      </rPr>
      <t>ｘ</t>
    </r>
    <phoneticPr fontId="2"/>
  </si>
  <si>
    <t>*ダウンロードしてご活用ください</t>
    <rPh sb="10" eb="12">
      <t>カツヨウ</t>
    </rPh>
    <phoneticPr fontId="2"/>
  </si>
  <si>
    <t>①Difficultyの黄色ハイライト部にレベルごとの個数を入力。技点が計算されます。</t>
    <rPh sb="12" eb="14">
      <t>キイロ</t>
    </rPh>
    <rPh sb="19" eb="20">
      <t>ブ</t>
    </rPh>
    <rPh sb="27" eb="29">
      <t>コスウ</t>
    </rPh>
    <rPh sb="30" eb="32">
      <t>ニュウリョク</t>
    </rPh>
    <rPh sb="33" eb="35">
      <t>ワザテン</t>
    </rPh>
    <rPh sb="36" eb="38">
      <t>ケイサン</t>
    </rPh>
    <phoneticPr fontId="2"/>
  </si>
  <si>
    <t>②Presentationの黄色ハイライト部にAP(アスリートプレゼン)の評価個数を入力。</t>
    <rPh sb="14" eb="16">
      <t>キイロ</t>
    </rPh>
    <rPh sb="21" eb="22">
      <t>ブ</t>
    </rPh>
    <rPh sb="37" eb="39">
      <t>ヒョウカ</t>
    </rPh>
    <rPh sb="39" eb="41">
      <t>コスウ</t>
    </rPh>
    <rPh sb="42" eb="44">
      <t>ニュウリョクサンコウドウガサンコウヒョウカスイショウ</t>
    </rPh>
    <phoneticPr fontId="2"/>
  </si>
  <si>
    <t>　  黄色ハイライト部にRP(ルーティンプレゼンテーション）の評価を入力。</t>
    <rPh sb="3" eb="5">
      <t>キイロ</t>
    </rPh>
    <rPh sb="10" eb="11">
      <t>ブ</t>
    </rPh>
    <rPh sb="31" eb="33">
      <t>ヒョウカ</t>
    </rPh>
    <rPh sb="34" eb="36">
      <t>ニュウリョク</t>
    </rPh>
    <phoneticPr fontId="2"/>
  </si>
  <si>
    <t>③Requiredelements&amp;Missの黄色ハイライト部にリクエレの不足分とミスの合計を入力します。</t>
    <rPh sb="23" eb="25">
      <t>キイロ</t>
    </rPh>
    <rPh sb="30" eb="31">
      <t>ブ</t>
    </rPh>
    <rPh sb="37" eb="39">
      <t>フソク</t>
    </rPh>
    <rPh sb="39" eb="40">
      <t>ブン</t>
    </rPh>
    <rPh sb="44" eb="46">
      <t>ゴウケイ</t>
    </rPh>
    <rPh sb="47" eb="49">
      <t>ニュウリョククカエゲンテンカミチュウイ</t>
    </rPh>
    <phoneticPr fontId="2"/>
  </si>
  <si>
    <t>②Presentationの黄色ハイライト部にAP(アスリートプレゼン)の評価個数を入力。AP参考動画を参考に評価することを推奨。</t>
    <rPh sb="14" eb="16">
      <t>キイロ</t>
    </rPh>
    <rPh sb="21" eb="22">
      <t>ブ</t>
    </rPh>
    <rPh sb="37" eb="39">
      <t>ヒョウカ</t>
    </rPh>
    <rPh sb="39" eb="41">
      <t>コスウ</t>
    </rPh>
    <rPh sb="42" eb="44">
      <t>ニュウリョク</t>
    </rPh>
    <rPh sb="47" eb="49">
      <t>サンコウ</t>
    </rPh>
    <rPh sb="49" eb="51">
      <t>ドウガ</t>
    </rPh>
    <rPh sb="52" eb="54">
      <t>サンコウ</t>
    </rPh>
    <rPh sb="55" eb="57">
      <t>ヒョウカ</t>
    </rPh>
    <rPh sb="62" eb="64">
      <t>スイショウ</t>
    </rPh>
    <phoneticPr fontId="2"/>
  </si>
  <si>
    <t>③Requiredelements&amp;Missの黄色ハイライト部にリクエレの不足分とミスの合計を入力します。（繰り返し減点は加味していないのでご注意ください）</t>
    <rPh sb="23" eb="25">
      <t>キイロ</t>
    </rPh>
    <rPh sb="30" eb="31">
      <t>ブ</t>
    </rPh>
    <rPh sb="37" eb="39">
      <t>フソク</t>
    </rPh>
    <rPh sb="39" eb="40">
      <t>ブン</t>
    </rPh>
    <rPh sb="44" eb="46">
      <t>ゴウケイ</t>
    </rPh>
    <rPh sb="47" eb="49">
      <t>ニュウリョク</t>
    </rPh>
    <rPh sb="54" eb="55">
      <t>ク</t>
    </rPh>
    <rPh sb="56" eb="57">
      <t>カエ</t>
    </rPh>
    <rPh sb="58" eb="60">
      <t>ゲンテン</t>
    </rPh>
    <rPh sb="61" eb="63">
      <t>カミ</t>
    </rPh>
    <rPh sb="71" eb="73">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</si>
</sst>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Segoe UI Symbol"/>
      <family val="2"/>
    </font>
    <font>
      <b/>
      <sz val="16"/>
      <color theme="1"/>
      <name val="游ゴシック"/>
      <family val="3"/>
      <charset val="128"/>
      <scheme val="minor"/>
    </font>
    <font>
      <sz val="9"/>
      <color theme="1"/>
      <name val="游ゴシック"/>
      <family val="2"/>
      <charset val="128"/>
      <scheme val="minor"/>
    </font>
    <font>
      <sz val="9"/>
      <color theme="1"/>
      <name val="Segoe UI Symbol"/>
      <family val="2"/>
    </font>
    <font>
      <b/>
      <sz val="11"/>
      <color theme="1"/>
      <name val="游ゴシック"/>
      <family val="3"/>
      <charset val="128"/>
      <scheme val="minor"/>
    </font>
    <font>
      <b/>
      <sz val="20"/>
      <color theme="1"/>
      <name val="游ゴシック"/>
      <family val="3"/>
      <charset val="128"/>
      <scheme val="minor"/>
    </font>
    <font>
      <b/>
      <sz val="24"/>
      <color theme="1"/>
      <name val="游ゴシック"/>
      <family val="3"/>
      <charset val="128"/>
      <scheme val="minor"/>
    </font>
    <font>
      <sz val="16"/>
      <color theme="1"/>
      <name val="游ゴシック"/>
      <family val="3"/>
      <charset val="128"/>
      <scheme val="minor"/>
    </font>
    <font>
      <vertAlign val="superscript"/>
      <sz val="11"/>
      <color theme="1"/>
      <name val="游ゴシック"/>
      <family val="3"/>
      <charset val="128"/>
      <scheme val="minor"/>
    </font>
    <font>
      <sz val="11"/>
      <color rgb="FFFF0000"/>
      <name val="游ゴシック"/>
      <family val="2"/>
      <charset val="128"/>
      <scheme val="minor"/>
    </font>
  </fonts>
  <fills count="5">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7"/>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59">
    <xf numFmtId="0" fontId="0" fillId="0" borderId="0" xfId="0">
      <alignment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4" fillId="0" borderId="0" xfId="0" applyFont="1">
      <alignmen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Fill="1" applyBorder="1" applyAlignment="1">
      <alignment horizontal="center" vertical="center"/>
    </xf>
    <xf numFmtId="0" fontId="0" fillId="0" borderId="2" xfId="0" applyBorder="1" applyAlignment="1">
      <alignment horizontal="center" vertical="center"/>
    </xf>
    <xf numFmtId="0" fontId="5" fillId="0" borderId="0" xfId="0" applyFont="1" applyFill="1" applyBorder="1" applyAlignment="1">
      <alignment horizontal="left" vertical="center"/>
    </xf>
    <xf numFmtId="0" fontId="5" fillId="0" borderId="0" xfId="0" applyFont="1" applyAlignment="1">
      <alignment horizontal="left" vertical="center"/>
    </xf>
    <xf numFmtId="0" fontId="0" fillId="0" borderId="0" xfId="0" applyFill="1" applyBorder="1" applyAlignment="1">
      <alignment horizontal="left" vertical="center"/>
    </xf>
    <xf numFmtId="0" fontId="7" fillId="2" borderId="1"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7" fillId="0" borderId="2" xfId="0" applyFont="1" applyBorder="1" applyAlignment="1">
      <alignment horizontal="center" vertical="center"/>
    </xf>
    <xf numFmtId="0" fontId="7" fillId="3" borderId="4" xfId="0" applyFont="1" applyFill="1" applyBorder="1" applyAlignment="1">
      <alignment horizontal="center" vertical="center"/>
    </xf>
    <xf numFmtId="0" fontId="7" fillId="0" borderId="5" xfId="0" applyFont="1" applyBorder="1" applyAlignment="1">
      <alignment horizontal="center" vertical="center"/>
    </xf>
    <xf numFmtId="0" fontId="7" fillId="3" borderId="7" xfId="0" applyFont="1"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3" xfId="0" applyFill="1" applyBorder="1" applyAlignment="1">
      <alignment horizontal="center" vertical="center"/>
    </xf>
    <xf numFmtId="0" fontId="0" fillId="0" borderId="14" xfId="0"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Fill="1" applyBorder="1" applyAlignment="1">
      <alignment horizontal="center" vertical="center"/>
    </xf>
    <xf numFmtId="0" fontId="0" fillId="0" borderId="15" xfId="0" applyFill="1" applyBorder="1" applyAlignment="1">
      <alignment horizontal="center" vertical="center"/>
    </xf>
    <xf numFmtId="176" fontId="7" fillId="3" borderId="16" xfId="1" applyNumberFormat="1" applyFont="1" applyFill="1" applyBorder="1" applyAlignment="1">
      <alignment horizontal="center" vertical="center"/>
    </xf>
    <xf numFmtId="176" fontId="7" fillId="3" borderId="17" xfId="1" applyNumberFormat="1" applyFont="1" applyFill="1" applyBorder="1" applyAlignment="1">
      <alignment horizontal="center" vertical="center"/>
    </xf>
    <xf numFmtId="176" fontId="7" fillId="3" borderId="8" xfId="0" applyNumberFormat="1" applyFont="1" applyFill="1" applyBorder="1" applyAlignment="1">
      <alignment horizontal="center" vertical="center"/>
    </xf>
    <xf numFmtId="176" fontId="7" fillId="3" borderId="9"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176" fontId="7" fillId="3" borderId="8" xfId="1" applyNumberFormat="1" applyFont="1" applyFill="1" applyBorder="1" applyAlignment="1">
      <alignment horizontal="center" vertical="center"/>
    </xf>
    <xf numFmtId="176" fontId="7" fillId="3" borderId="9" xfId="1" applyNumberFormat="1" applyFont="1" applyFill="1" applyBorder="1" applyAlignment="1">
      <alignment horizontal="center" vertical="center"/>
    </xf>
    <xf numFmtId="0" fontId="7" fillId="4" borderId="18" xfId="0" applyFont="1" applyFill="1" applyBorder="1" applyAlignment="1">
      <alignment horizontal="center" vertical="center"/>
    </xf>
    <xf numFmtId="0" fontId="7" fillId="4" borderId="19" xfId="0" applyFont="1" applyFill="1" applyBorder="1" applyAlignment="1">
      <alignment horizontal="center" vertical="center"/>
    </xf>
    <xf numFmtId="176" fontId="7" fillId="3" borderId="13" xfId="1" applyNumberFormat="1" applyFont="1" applyFill="1" applyBorder="1" applyAlignment="1">
      <alignment horizontal="center" vertical="center"/>
    </xf>
    <xf numFmtId="176" fontId="7" fillId="3" borderId="22" xfId="1" applyNumberFormat="1" applyFont="1" applyFill="1" applyBorder="1" applyAlignment="1">
      <alignment horizontal="center" vertical="center"/>
    </xf>
    <xf numFmtId="0" fontId="0" fillId="0" borderId="11" xfId="0" applyFill="1" applyBorder="1" applyAlignment="1">
      <alignment horizontal="center" vertical="center"/>
    </xf>
    <xf numFmtId="0" fontId="12" fillId="0" borderId="0" xfId="0" applyFont="1">
      <alignment vertical="center"/>
    </xf>
  </cellXfs>
  <cellStyles count="2">
    <cellStyle name="パーセント" xfId="1" builtinId="5"/>
    <cellStyle name="標準"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F773D-CA0B-42BA-B475-A0D8891302C4}">
  <sheetPr>
    <tabColor rgb="FFFFFF00"/>
    <pageSetUpPr fitToPage="1"/>
  </sheetPr>
  <dimension ref="B1:K50"/>
  <sheetViews>
    <sheetView tabSelected="1" zoomScale="53" zoomScaleNormal="50" workbookViewId="0">
      <selection activeCell="Q2" sqref="Q2"/>
    </sheetView>
  </sheetViews>
  <sheetFormatPr defaultColWidth="8.875" defaultRowHeight="18.75" x14ac:dyDescent="0.4"/>
  <cols>
    <col min="1" max="1" width="3.125" customWidth="1"/>
    <col min="2" max="2" width="28.375" customWidth="1"/>
    <col min="3" max="5" width="9" bestFit="1" customWidth="1"/>
    <col min="6" max="7" width="10.625" bestFit="1" customWidth="1"/>
    <col min="8" max="11" width="9" bestFit="1" customWidth="1"/>
    <col min="13" max="13" width="5.375" customWidth="1"/>
    <col min="14" max="14" width="24" customWidth="1"/>
  </cols>
  <sheetData>
    <row r="1" spans="2:11" ht="39.75" x14ac:dyDescent="0.4">
      <c r="B1" s="18" t="s">
        <v>19</v>
      </c>
      <c r="H1" s="58" t="s">
        <v>32</v>
      </c>
    </row>
    <row r="2" spans="2:11" ht="25.5" x14ac:dyDescent="0.4">
      <c r="B2" s="19" t="s">
        <v>33</v>
      </c>
    </row>
    <row r="3" spans="2:11" ht="25.5" x14ac:dyDescent="0.4">
      <c r="B3" s="19" t="s">
        <v>34</v>
      </c>
    </row>
    <row r="4" spans="2:11" ht="25.5" x14ac:dyDescent="0.4">
      <c r="B4" s="19" t="s">
        <v>27</v>
      </c>
    </row>
    <row r="5" spans="2:11" ht="25.5" x14ac:dyDescent="0.4">
      <c r="B5" s="19" t="s">
        <v>35</v>
      </c>
    </row>
    <row r="6" spans="2:11" ht="25.5" x14ac:dyDescent="0.4">
      <c r="B6" s="19" t="s">
        <v>29</v>
      </c>
    </row>
    <row r="7" spans="2:11" ht="25.5" x14ac:dyDescent="0.4">
      <c r="B7" s="19" t="s">
        <v>36</v>
      </c>
    </row>
    <row r="8" spans="2:11" ht="25.5" x14ac:dyDescent="0.4">
      <c r="B8" s="19" t="s">
        <v>28</v>
      </c>
    </row>
    <row r="11" spans="2:11" ht="33" x14ac:dyDescent="0.4">
      <c r="B11" s="16" t="s">
        <v>15</v>
      </c>
    </row>
    <row r="12" spans="2:11" ht="19.5" thickBot="1" x14ac:dyDescent="0.45"/>
    <row r="13" spans="2:11" x14ac:dyDescent="0.4">
      <c r="B13" s="20" t="s">
        <v>17</v>
      </c>
      <c r="C13" s="5">
        <v>0.5</v>
      </c>
      <c r="D13" s="5">
        <v>1</v>
      </c>
      <c r="E13" s="5">
        <v>2</v>
      </c>
      <c r="F13" s="5">
        <v>3</v>
      </c>
      <c r="G13" s="5">
        <v>4</v>
      </c>
      <c r="H13" s="5">
        <v>5</v>
      </c>
      <c r="I13" s="5">
        <v>6</v>
      </c>
      <c r="J13" s="5">
        <v>7</v>
      </c>
      <c r="K13" s="6">
        <v>8</v>
      </c>
    </row>
    <row r="14" spans="2:11" ht="19.5" thickBot="1" x14ac:dyDescent="0.45">
      <c r="B14" s="22" t="s">
        <v>5</v>
      </c>
      <c r="C14" s="24"/>
      <c r="D14" s="24"/>
      <c r="E14" s="24"/>
      <c r="F14" s="24"/>
      <c r="G14" s="24"/>
      <c r="H14" s="24"/>
      <c r="I14" s="24"/>
      <c r="J14" s="24"/>
      <c r="K14" s="25"/>
    </row>
    <row r="15" spans="2:11" ht="19.5" thickBot="1" x14ac:dyDescent="0.45"/>
    <row r="16" spans="2:11" x14ac:dyDescent="0.4">
      <c r="B16" s="20" t="s">
        <v>6</v>
      </c>
      <c r="C16" s="21">
        <f>$C$14*Sheet1!C4+$D$14*Sheet1!D4+$E$14*Sheet1!E4+$F$14*Sheet1!F4+$G$14*Sheet1!G4+$H$14*Sheet1!H4+$I$14*Sheet1!I4+$J$14*Sheet1!J4+$K$14*Sheet1!K4</f>
        <v>0</v>
      </c>
      <c r="J16" s="30" t="s">
        <v>21</v>
      </c>
      <c r="K16" s="31"/>
    </row>
    <row r="17" spans="2:11" ht="19.5" thickBot="1" x14ac:dyDescent="0.45">
      <c r="B17" s="22" t="s">
        <v>7</v>
      </c>
      <c r="C17" s="23">
        <f>$C$14*Sheet1!C5+$D$14*Sheet1!D5+$E$14*Sheet1!E5+$F$14*Sheet1!F5+$G$14*Sheet1!G5+$H$14*Sheet1!H5+$I$14*Sheet1!I5+$J$14*Sheet1!J5+$K$14*Sheet1!K5</f>
        <v>0</v>
      </c>
      <c r="J17" s="32">
        <f>SUM(C14:K14)</f>
        <v>0</v>
      </c>
      <c r="K17" s="33"/>
    </row>
    <row r="20" spans="2:11" ht="33" x14ac:dyDescent="0.4">
      <c r="B20" s="16" t="s">
        <v>16</v>
      </c>
      <c r="C20" s="3"/>
    </row>
    <row r="21" spans="2:11" ht="19.5" thickBot="1" x14ac:dyDescent="0.45">
      <c r="C21" s="1" t="s">
        <v>0</v>
      </c>
      <c r="D21" s="2" t="s">
        <v>1</v>
      </c>
      <c r="E21" s="1" t="s">
        <v>2</v>
      </c>
      <c r="F21" s="13" t="s">
        <v>4</v>
      </c>
      <c r="G21" s="13" t="s">
        <v>3</v>
      </c>
    </row>
    <row r="22" spans="2:11" x14ac:dyDescent="0.4">
      <c r="B22" s="9" t="s">
        <v>10</v>
      </c>
      <c r="C22" s="26"/>
      <c r="D22" s="26"/>
      <c r="E22" s="27"/>
      <c r="F22" s="36" t="e">
        <f>IF($C$16*(1+$C$23/3+0.3*(C22-E22)/(SUM(C22:E22)))&gt;0,$C$16*(1+$C$23/3+0.3*(C22-E22)/(SUM(C22:E22))),0)</f>
        <v>#DIV/0!</v>
      </c>
      <c r="G22" s="38" t="e">
        <f>IF($C$17*(1+$C$23+0.9*(C22-E22)/(SUM(C22:E22)))&gt;0,$C$17*(1+$C$23+0.9*(C22-E22)/(SUM(C22:E22))),0)</f>
        <v>#DIV/0!</v>
      </c>
    </row>
    <row r="23" spans="2:11" ht="19.5" thickBot="1" x14ac:dyDescent="0.45">
      <c r="B23" s="7" t="s">
        <v>11</v>
      </c>
      <c r="C23" s="34"/>
      <c r="D23" s="34"/>
      <c r="E23" s="35"/>
      <c r="F23" s="37"/>
      <c r="G23" s="39"/>
    </row>
    <row r="24" spans="2:11" x14ac:dyDescent="0.4">
      <c r="B24" s="9" t="s">
        <v>10</v>
      </c>
      <c r="C24" s="26"/>
      <c r="D24" s="26"/>
      <c r="E24" s="27"/>
      <c r="F24" s="36" t="e">
        <f>IF($C$16*(1+$C$25/3+0.3*(C24-E24)/(SUM(C24:E24)))&gt;0,$C$16*(1+$C$25/3+0.3*(C24-E24)/(SUM(C24:E24))),0)</f>
        <v>#DIV/0!</v>
      </c>
      <c r="G24" s="38" t="e">
        <f>IF($C$17*(1+$C$25+0.9*(C24-E24)/(SUM(C24:E24)))&gt;0,$C$17*(1+$C$25+0.9*(C24-E24)/(SUM(C24:E24))),0)</f>
        <v>#DIV/0!</v>
      </c>
    </row>
    <row r="25" spans="2:11" ht="19.5" thickBot="1" x14ac:dyDescent="0.45">
      <c r="B25" s="7" t="s">
        <v>11</v>
      </c>
      <c r="C25" s="34"/>
      <c r="D25" s="34"/>
      <c r="E25" s="35"/>
      <c r="F25" s="37"/>
      <c r="G25" s="39"/>
    </row>
    <row r="26" spans="2:11" x14ac:dyDescent="0.4">
      <c r="B26" s="9" t="s">
        <v>10</v>
      </c>
      <c r="C26" s="26"/>
      <c r="D26" s="26"/>
      <c r="E26" s="27"/>
      <c r="F26" s="36" t="e">
        <f>IF($C$16*(1+$C$27/3+0.3*(C26-E26)/(SUM(C26:E26)))&gt;0,$C$16*(1+$C$27/3+0.3*(C26-E26)/(SUM(C26:E26))),0)</f>
        <v>#DIV/0!</v>
      </c>
      <c r="G26" s="38" t="e">
        <f>IF($C$17*(1+$C$27+0.9*(C26-E26)/(SUM(C26:E26)))&gt;0,$C$17*(1+$C$27+0.9*(C26-E26)/(SUM(C26:E26))),0)</f>
        <v>#DIV/0!</v>
      </c>
    </row>
    <row r="27" spans="2:11" ht="19.5" thickBot="1" x14ac:dyDescent="0.45">
      <c r="B27" s="7" t="s">
        <v>11</v>
      </c>
      <c r="C27" s="34"/>
      <c r="D27" s="34"/>
      <c r="E27" s="35"/>
      <c r="F27" s="37"/>
      <c r="G27" s="39"/>
    </row>
    <row r="28" spans="2:11" x14ac:dyDescent="0.4">
      <c r="B28" s="9" t="s">
        <v>10</v>
      </c>
      <c r="C28" s="26"/>
      <c r="D28" s="26"/>
      <c r="E28" s="27"/>
      <c r="F28" s="36" t="e">
        <f>IF($C$16*(1+$C$29/3+0.3*(C28-E28)/(SUM(C28:E28)))&gt;0,$C$16*(1+$C$29/3+0.3*(C28-E28)/(SUM(C28:E28))),0)</f>
        <v>#DIV/0!</v>
      </c>
      <c r="G28" s="38" t="e">
        <f>IF($C$17*(1+$C$29+0.9*(C28-E28)/(SUM(C28:E28)))&gt;0,$C$17*(1+$C$29+0.9*(C28-E28)/(SUM(C28:E28))),0)</f>
        <v>#DIV/0!</v>
      </c>
    </row>
    <row r="29" spans="2:11" ht="19.5" thickBot="1" x14ac:dyDescent="0.45">
      <c r="B29" s="7" t="s">
        <v>11</v>
      </c>
      <c r="C29" s="34"/>
      <c r="D29" s="34"/>
      <c r="E29" s="35"/>
      <c r="F29" s="37"/>
      <c r="G29" s="39"/>
    </row>
    <row r="30" spans="2:11" x14ac:dyDescent="0.4">
      <c r="B30" s="9" t="s">
        <v>10</v>
      </c>
      <c r="C30" s="26"/>
      <c r="D30" s="26"/>
      <c r="E30" s="27"/>
      <c r="F30" s="36" t="e">
        <f>IF($C$16*(1+$C$31/3+0.3*(C30-E30)/(SUM(C30:E30)))&gt;0,$C$16*(1+$C$31/3+0.3*(C30-E30)/(SUM(C30:E30))),0)</f>
        <v>#DIV/0!</v>
      </c>
      <c r="G30" s="38" t="e">
        <f>IF($C$17*(1+$C$31+0.9*(C30-E30)/(SUM(C30:E30)))&gt;0,$C$17*(1+$C$31+0.9*(C30-E30)/(SUM(C30:E30))),0)</f>
        <v>#DIV/0!</v>
      </c>
    </row>
    <row r="31" spans="2:11" ht="19.5" thickBot="1" x14ac:dyDescent="0.45">
      <c r="B31" s="7" t="s">
        <v>11</v>
      </c>
      <c r="C31" s="34"/>
      <c r="D31" s="34"/>
      <c r="E31" s="35"/>
      <c r="F31" s="37"/>
      <c r="G31" s="39"/>
    </row>
    <row r="32" spans="2:11" x14ac:dyDescent="0.4">
      <c r="B32" s="12" t="s">
        <v>25</v>
      </c>
      <c r="C32" s="11"/>
    </row>
    <row r="33" spans="2:7" x14ac:dyDescent="0.4">
      <c r="B33" s="12" t="s">
        <v>26</v>
      </c>
      <c r="C33" s="11"/>
    </row>
    <row r="34" spans="2:7" x14ac:dyDescent="0.4">
      <c r="B34" s="10" t="s">
        <v>22</v>
      </c>
      <c r="C34" s="11"/>
    </row>
    <row r="35" spans="2:7" x14ac:dyDescent="0.4">
      <c r="B35" s="10" t="s">
        <v>23</v>
      </c>
    </row>
    <row r="36" spans="2:7" x14ac:dyDescent="0.4">
      <c r="B36" s="10" t="s">
        <v>24</v>
      </c>
    </row>
    <row r="38" spans="2:7" ht="19.5" thickBot="1" x14ac:dyDescent="0.45"/>
    <row r="39" spans="2:7" ht="33" x14ac:dyDescent="0.4">
      <c r="B39" s="17" t="s">
        <v>18</v>
      </c>
      <c r="F39" s="53" t="s">
        <v>14</v>
      </c>
      <c r="G39" s="54"/>
    </row>
    <row r="40" spans="2:7" ht="19.5" thickBot="1" x14ac:dyDescent="0.45">
      <c r="F40" s="14" t="s">
        <v>4</v>
      </c>
      <c r="G40" s="15" t="s">
        <v>3</v>
      </c>
    </row>
    <row r="41" spans="2:7" x14ac:dyDescent="0.4">
      <c r="B41" s="42" t="s">
        <v>13</v>
      </c>
      <c r="C41" s="43"/>
      <c r="D41" s="44"/>
      <c r="E41" s="40"/>
      <c r="F41" s="36" t="e">
        <f>F22*(1-E41*0.025)</f>
        <v>#DIV/0!</v>
      </c>
      <c r="G41" s="51" t="e">
        <f>IF(G22*(1-E41*0.025)&gt;0,G22*(1-E41*0.025),0)</f>
        <v>#DIV/0!</v>
      </c>
    </row>
    <row r="42" spans="2:7" ht="19.5" thickBot="1" x14ac:dyDescent="0.45">
      <c r="B42" s="45"/>
      <c r="C42" s="46"/>
      <c r="D42" s="47"/>
      <c r="E42" s="57"/>
      <c r="F42" s="56"/>
      <c r="G42" s="55"/>
    </row>
    <row r="43" spans="2:7" x14ac:dyDescent="0.4">
      <c r="B43" s="45"/>
      <c r="C43" s="46"/>
      <c r="D43" s="47"/>
      <c r="E43" s="40"/>
      <c r="F43" s="36" t="e">
        <f>F24*(1-E43*0.025)</f>
        <v>#DIV/0!</v>
      </c>
      <c r="G43" s="51" t="e">
        <f>IF(G24*(1-E43*0.025)&gt;0,G24*(1-E43*0.025),0)</f>
        <v>#DIV/0!</v>
      </c>
    </row>
    <row r="44" spans="2:7" ht="19.5" thickBot="1" x14ac:dyDescent="0.45">
      <c r="B44" s="45"/>
      <c r="C44" s="46"/>
      <c r="D44" s="47"/>
      <c r="E44" s="41"/>
      <c r="F44" s="56"/>
      <c r="G44" s="55"/>
    </row>
    <row r="45" spans="2:7" x14ac:dyDescent="0.4">
      <c r="B45" s="45"/>
      <c r="C45" s="46"/>
      <c r="D45" s="47"/>
      <c r="E45" s="40"/>
      <c r="F45" s="36" t="e">
        <f>F26*(1-E45*0.025)</f>
        <v>#DIV/0!</v>
      </c>
      <c r="G45" s="51" t="e">
        <f>IF(G26*(1-E45*0.025)&gt;0,G26*(1-E45*0.025),0)</f>
        <v>#DIV/0!</v>
      </c>
    </row>
    <row r="46" spans="2:7" ht="19.5" thickBot="1" x14ac:dyDescent="0.45">
      <c r="B46" s="45"/>
      <c r="C46" s="46"/>
      <c r="D46" s="47"/>
      <c r="E46" s="41"/>
      <c r="F46" s="56"/>
      <c r="G46" s="55"/>
    </row>
    <row r="47" spans="2:7" x14ac:dyDescent="0.4">
      <c r="B47" s="45"/>
      <c r="C47" s="46"/>
      <c r="D47" s="47"/>
      <c r="E47" s="40"/>
      <c r="F47" s="36" t="e">
        <f>F28*(1-E47*0.025)</f>
        <v>#DIV/0!</v>
      </c>
      <c r="G47" s="51" t="e">
        <f>IF(G28*(1-E47*0.025)&gt;0,G28*(1-E47*0.025),0)</f>
        <v>#DIV/0!</v>
      </c>
    </row>
    <row r="48" spans="2:7" ht="19.5" thickBot="1" x14ac:dyDescent="0.45">
      <c r="B48" s="45"/>
      <c r="C48" s="46"/>
      <c r="D48" s="47"/>
      <c r="E48" s="41"/>
      <c r="F48" s="56"/>
      <c r="G48" s="55"/>
    </row>
    <row r="49" spans="2:7" x14ac:dyDescent="0.4">
      <c r="B49" s="45"/>
      <c r="C49" s="46"/>
      <c r="D49" s="47"/>
      <c r="E49" s="57"/>
      <c r="F49" s="36" t="e">
        <f>F30*(1-E49*0.025)</f>
        <v>#DIV/0!</v>
      </c>
      <c r="G49" s="51" t="e">
        <f>IF(G30*(1-E49*0.025)&gt;0,G30*(1-E49*0.025),0)</f>
        <v>#DIV/0!</v>
      </c>
    </row>
    <row r="50" spans="2:7" ht="19.5" thickBot="1" x14ac:dyDescent="0.45">
      <c r="B50" s="48"/>
      <c r="C50" s="49"/>
      <c r="D50" s="50"/>
      <c r="E50" s="41"/>
      <c r="F50" s="37"/>
      <c r="G50" s="52"/>
    </row>
  </sheetData>
  <mergeCells count="34">
    <mergeCell ref="F49:F50"/>
    <mergeCell ref="B41:D50"/>
    <mergeCell ref="G49:G50"/>
    <mergeCell ref="F39:G39"/>
    <mergeCell ref="G41:G42"/>
    <mergeCell ref="F43:F44"/>
    <mergeCell ref="G43:G44"/>
    <mergeCell ref="E49:E50"/>
    <mergeCell ref="F41:F42"/>
    <mergeCell ref="F45:F46"/>
    <mergeCell ref="G45:G46"/>
    <mergeCell ref="F47:F48"/>
    <mergeCell ref="G47:G48"/>
    <mergeCell ref="E41:E42"/>
    <mergeCell ref="E43:E44"/>
    <mergeCell ref="E45:E46"/>
    <mergeCell ref="E47:E48"/>
    <mergeCell ref="F24:F25"/>
    <mergeCell ref="G24:G25"/>
    <mergeCell ref="C25:E25"/>
    <mergeCell ref="F30:F31"/>
    <mergeCell ref="G30:G31"/>
    <mergeCell ref="C31:E31"/>
    <mergeCell ref="F26:F27"/>
    <mergeCell ref="G26:G27"/>
    <mergeCell ref="C27:E27"/>
    <mergeCell ref="F28:F29"/>
    <mergeCell ref="G28:G29"/>
    <mergeCell ref="C29:E29"/>
    <mergeCell ref="J16:K16"/>
    <mergeCell ref="J17:K17"/>
    <mergeCell ref="C23:E23"/>
    <mergeCell ref="F22:F23"/>
    <mergeCell ref="G22:G23"/>
  </mergeCells>
  <phoneticPr fontId="2"/>
  <conditionalFormatting sqref="C14:K14">
    <cfRule type="cellIs" dxfId="5" priority="3" operator="equal">
      <formula>""</formula>
    </cfRule>
  </conditionalFormatting>
  <conditionalFormatting sqref="C22:E31">
    <cfRule type="cellIs" dxfId="4" priority="2" operator="equal">
      <formula>""</formula>
    </cfRule>
  </conditionalFormatting>
  <conditionalFormatting sqref="E41:E50">
    <cfRule type="cellIs" dxfId="3" priority="1" operator="equal">
      <formula>""</formula>
    </cfRule>
  </conditionalFormatting>
  <printOptions horizontalCentered="1" verticalCentered="1"/>
  <pageMargins left="0.25" right="0.25" top="0.75" bottom="0.75" header="0.3" footer="0.3"/>
  <pageSetup paperSize="9" scale="6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5FC72-2D5C-4B78-855E-D4D8F509EF1A}">
  <dimension ref="B1:M49"/>
  <sheetViews>
    <sheetView zoomScale="50" zoomScaleNormal="50" workbookViewId="0">
      <selection activeCell="J25" sqref="J25"/>
    </sheetView>
  </sheetViews>
  <sheetFormatPr defaultColWidth="8.875" defaultRowHeight="18.75" x14ac:dyDescent="0.4"/>
  <cols>
    <col min="2" max="2" width="28.375" customWidth="1"/>
    <col min="13" max="13" width="15" customWidth="1"/>
    <col min="21" max="21" width="24" customWidth="1"/>
  </cols>
  <sheetData>
    <row r="1" spans="2:13" ht="39.75" x14ac:dyDescent="0.4">
      <c r="B1" s="18" t="s">
        <v>19</v>
      </c>
    </row>
    <row r="2" spans="2:13" ht="25.5" x14ac:dyDescent="0.4">
      <c r="B2" s="19" t="s">
        <v>33</v>
      </c>
    </row>
    <row r="3" spans="2:13" ht="25.5" x14ac:dyDescent="0.4">
      <c r="B3" s="19" t="s">
        <v>37</v>
      </c>
    </row>
    <row r="4" spans="2:13" ht="25.5" x14ac:dyDescent="0.4">
      <c r="B4" s="19" t="s">
        <v>35</v>
      </c>
    </row>
    <row r="5" spans="2:13" ht="25.5" x14ac:dyDescent="0.4">
      <c r="B5" s="19" t="s">
        <v>20</v>
      </c>
    </row>
    <row r="6" spans="2:13" ht="25.5" x14ac:dyDescent="0.4">
      <c r="B6" s="19" t="s">
        <v>38</v>
      </c>
    </row>
    <row r="9" spans="2:13" ht="33" x14ac:dyDescent="0.4">
      <c r="B9" s="16" t="s">
        <v>15</v>
      </c>
    </row>
    <row r="10" spans="2:13" ht="19.5" thickBot="1" x14ac:dyDescent="0.45"/>
    <row r="11" spans="2:13" x14ac:dyDescent="0.4">
      <c r="B11" s="20" t="s">
        <v>17</v>
      </c>
      <c r="C11" s="5">
        <v>0.5</v>
      </c>
      <c r="D11" s="5">
        <v>1</v>
      </c>
      <c r="E11" s="5">
        <v>2</v>
      </c>
      <c r="F11" s="5">
        <v>3</v>
      </c>
      <c r="G11" s="5">
        <v>4</v>
      </c>
      <c r="H11" s="5">
        <v>5</v>
      </c>
      <c r="I11" s="5">
        <v>6</v>
      </c>
      <c r="J11" s="5">
        <v>7</v>
      </c>
      <c r="K11" s="6">
        <v>8</v>
      </c>
      <c r="M11" s="28" t="s">
        <v>21</v>
      </c>
    </row>
    <row r="12" spans="2:13" ht="19.5" thickBot="1" x14ac:dyDescent="0.45">
      <c r="B12" s="22" t="s">
        <v>5</v>
      </c>
      <c r="C12" s="24">
        <v>0</v>
      </c>
      <c r="D12" s="24">
        <v>0</v>
      </c>
      <c r="E12" s="24">
        <v>10</v>
      </c>
      <c r="F12" s="24">
        <v>10</v>
      </c>
      <c r="G12" s="24">
        <v>10</v>
      </c>
      <c r="H12" s="24">
        <v>10</v>
      </c>
      <c r="I12" s="24">
        <v>5</v>
      </c>
      <c r="J12" s="24">
        <v>4</v>
      </c>
      <c r="K12" s="25">
        <v>0</v>
      </c>
      <c r="M12" s="29">
        <f>SUM(C12:K12)</f>
        <v>49</v>
      </c>
    </row>
    <row r="13" spans="2:13" ht="19.5" thickBot="1" x14ac:dyDescent="0.45"/>
    <row r="14" spans="2:13" x14ac:dyDescent="0.4">
      <c r="B14" s="20" t="s">
        <v>6</v>
      </c>
      <c r="C14" s="21">
        <f>$C$12*Sheet1!C4+$D$12*Sheet1!D4+$E$12*Sheet1!E4+$F$12*Sheet1!F4+$G$12*Sheet1!G4+$H$12*Sheet1!H4+$I$12*Sheet1!I4+$J$12*Sheet1!J4+$K$12*Sheet1!K4</f>
        <v>79.88</v>
      </c>
    </row>
    <row r="15" spans="2:13" ht="19.5" thickBot="1" x14ac:dyDescent="0.45">
      <c r="B15" s="22" t="s">
        <v>7</v>
      </c>
      <c r="C15" s="23">
        <f>$C$12*Sheet1!C5+$D$12*Sheet1!D5+$E$12*Sheet1!E5+$F$12*Sheet1!F5+$G$12*Sheet1!G5+$H$12*Sheet1!H5+$I$12*Sheet1!I5+$J$12*Sheet1!J5+$K$12*Sheet1!K5</f>
        <v>30.939999999999998</v>
      </c>
    </row>
    <row r="19" spans="2:7" ht="33" x14ac:dyDescent="0.4">
      <c r="B19" s="16" t="s">
        <v>16</v>
      </c>
      <c r="C19" s="3"/>
    </row>
    <row r="20" spans="2:7" ht="19.5" thickBot="1" x14ac:dyDescent="0.45">
      <c r="C20" s="1" t="s">
        <v>0</v>
      </c>
      <c r="D20" s="2" t="s">
        <v>1</v>
      </c>
      <c r="E20" s="1" t="s">
        <v>2</v>
      </c>
      <c r="F20" s="13" t="s">
        <v>4</v>
      </c>
      <c r="G20" s="13" t="s">
        <v>3</v>
      </c>
    </row>
    <row r="21" spans="2:7" x14ac:dyDescent="0.4">
      <c r="B21" s="9" t="s">
        <v>10</v>
      </c>
      <c r="C21" s="26">
        <v>5</v>
      </c>
      <c r="D21" s="26">
        <v>30</v>
      </c>
      <c r="E21" s="27">
        <v>14</v>
      </c>
      <c r="F21" s="36">
        <f>IF($C$14*(1+$C$22/3+0.3*(C21-E21)/(SUM(C21:E21)))&gt;0,$C$14*(1+$C$22/3+0.3*(C21-E21)/(SUM(C21:E21))),0)</f>
        <v>70.153115646258499</v>
      </c>
      <c r="G21" s="38">
        <f>IF($C$15*(1+$C$22+0.9*(C21-E21)/(SUM(C21:E21)))&gt;0,$C$15*(1+$C$22+0.9*(C21-E21)/(SUM(C21:E21))),0)</f>
        <v>19.637428571428572</v>
      </c>
    </row>
    <row r="22" spans="2:7" ht="19.5" thickBot="1" x14ac:dyDescent="0.45">
      <c r="B22" s="7" t="s">
        <v>11</v>
      </c>
      <c r="C22" s="34">
        <v>-0.2</v>
      </c>
      <c r="D22" s="34"/>
      <c r="E22" s="35"/>
      <c r="F22" s="37"/>
      <c r="G22" s="39"/>
    </row>
    <row r="23" spans="2:7" x14ac:dyDescent="0.4">
      <c r="B23" s="9" t="s">
        <v>10</v>
      </c>
      <c r="C23" s="26">
        <v>5</v>
      </c>
      <c r="D23" s="26">
        <v>10</v>
      </c>
      <c r="E23" s="27">
        <v>34</v>
      </c>
      <c r="F23" s="36">
        <f>IF($C$14*(1+$C$24/3+0.3*(C23-E23)/(SUM(C23:E23)))&gt;0,$C$14*(1+$C$24/3+0.3*(C23-E23)/(SUM(C23:E23))),0)</f>
        <v>60.371891156462581</v>
      </c>
      <c r="G23" s="38">
        <f>IF($C$15*(1+$C$24+0.9*(C23-E23)/(SUM(C23:E23)))&gt;0,$C$15*(1+$C$24+0.9*(C23-E23)/(SUM(C23:E23))),0)</f>
        <v>8.2717142857142854</v>
      </c>
    </row>
    <row r="24" spans="2:7" ht="19.5" thickBot="1" x14ac:dyDescent="0.45">
      <c r="B24" s="7" t="s">
        <v>11</v>
      </c>
      <c r="C24" s="34">
        <v>-0.2</v>
      </c>
      <c r="D24" s="34"/>
      <c r="E24" s="35"/>
      <c r="F24" s="37"/>
      <c r="G24" s="39"/>
    </row>
    <row r="25" spans="2:7" x14ac:dyDescent="0.4">
      <c r="B25" s="9" t="s">
        <v>10</v>
      </c>
      <c r="C25" s="26">
        <v>5</v>
      </c>
      <c r="D25" s="26">
        <v>30</v>
      </c>
      <c r="E25" s="27">
        <v>14</v>
      </c>
      <c r="F25" s="36">
        <f>IF($C$14*(1+$C$26/3+0.3*(C25-E25)/(SUM(C25:E25)))&gt;0,$C$14*(1+$C$26/3+0.3*(C25-E25)/(SUM(C25:E25))),0)</f>
        <v>75.478448979591832</v>
      </c>
      <c r="G25" s="38">
        <f>IF($C$15*(1+$C$26+0.9*(C25-E25)/(SUM(C25:E25)))&gt;0,$C$15*(1+$C$26+0.9*(C25-E25)/(SUM(C25:E25))),0)</f>
        <v>25.825428571428571</v>
      </c>
    </row>
    <row r="26" spans="2:7" ht="19.5" thickBot="1" x14ac:dyDescent="0.45">
      <c r="B26" s="7" t="s">
        <v>11</v>
      </c>
      <c r="C26" s="34">
        <v>0</v>
      </c>
      <c r="D26" s="34"/>
      <c r="E26" s="35"/>
      <c r="F26" s="37"/>
      <c r="G26" s="39"/>
    </row>
    <row r="27" spans="2:7" x14ac:dyDescent="0.4">
      <c r="B27" s="9" t="s">
        <v>10</v>
      </c>
      <c r="C27" s="26">
        <v>5</v>
      </c>
      <c r="D27" s="26">
        <v>10</v>
      </c>
      <c r="E27" s="27">
        <v>34</v>
      </c>
      <c r="F27" s="36">
        <f>IF($C$14*(1+$C$28/3+0.3*(C27-E27)/(SUM(C27:E27)))&gt;0,$C$14*(1+$C$28/3+0.3*(C27-E27)/(SUM(C27:E27))),0)</f>
        <v>65.697224489795914</v>
      </c>
      <c r="G27" s="38">
        <f>IF($C$15*(1+$C$28+0.9*(C27-E27)/(SUM(C27:E27)))&gt;0,$C$15*(1+$C$28+0.9*(C27-E27)/(SUM(C27:E27))),0)</f>
        <v>14.459714285714282</v>
      </c>
    </row>
    <row r="28" spans="2:7" ht="19.5" thickBot="1" x14ac:dyDescent="0.45">
      <c r="B28" s="7" t="s">
        <v>11</v>
      </c>
      <c r="C28" s="34">
        <v>0</v>
      </c>
      <c r="D28" s="34"/>
      <c r="E28" s="35"/>
      <c r="F28" s="37"/>
      <c r="G28" s="39"/>
    </row>
    <row r="29" spans="2:7" x14ac:dyDescent="0.4">
      <c r="B29" s="9" t="s">
        <v>10</v>
      </c>
      <c r="C29" s="26">
        <v>5</v>
      </c>
      <c r="D29" s="26">
        <v>30</v>
      </c>
      <c r="E29" s="27">
        <v>14</v>
      </c>
      <c r="F29" s="36">
        <f>IF($C$14*(1+$C$30/3+0.3*(C29-E29)/(SUM(C29:E29)))&gt;0,$C$14*(1+$C$30/3+0.3*(C29-E29)/(SUM(C29:E29))),0)</f>
        <v>80.803782312925165</v>
      </c>
      <c r="G29" s="38">
        <f>IF($C$15*(1+$C$30+0.9*(C29-E29)/(SUM(C29:E29)))&gt;0,$C$15*(1+$C$30+0.9*(C29-E29)/(SUM(C29:E29))),0)</f>
        <v>32.01342857142857</v>
      </c>
    </row>
    <row r="30" spans="2:7" ht="19.5" thickBot="1" x14ac:dyDescent="0.45">
      <c r="B30" s="7" t="s">
        <v>11</v>
      </c>
      <c r="C30" s="34">
        <v>0.2</v>
      </c>
      <c r="D30" s="34"/>
      <c r="E30" s="35"/>
      <c r="F30" s="37"/>
      <c r="G30" s="39"/>
    </row>
    <row r="31" spans="2:7" x14ac:dyDescent="0.4">
      <c r="B31" s="12" t="s">
        <v>25</v>
      </c>
      <c r="C31" s="11"/>
    </row>
    <row r="32" spans="2:7" x14ac:dyDescent="0.4">
      <c r="B32" s="12" t="s">
        <v>26</v>
      </c>
      <c r="C32" s="11"/>
    </row>
    <row r="33" spans="2:7" x14ac:dyDescent="0.4">
      <c r="B33" s="10" t="s">
        <v>22</v>
      </c>
      <c r="C33" s="11"/>
    </row>
    <row r="34" spans="2:7" x14ac:dyDescent="0.4">
      <c r="B34" s="10" t="s">
        <v>23</v>
      </c>
    </row>
    <row r="35" spans="2:7" x14ac:dyDescent="0.4">
      <c r="B35" s="10" t="s">
        <v>24</v>
      </c>
    </row>
    <row r="37" spans="2:7" ht="19.5" thickBot="1" x14ac:dyDescent="0.45"/>
    <row r="38" spans="2:7" ht="33" x14ac:dyDescent="0.4">
      <c r="B38" s="17" t="s">
        <v>18</v>
      </c>
      <c r="F38" s="53" t="s">
        <v>14</v>
      </c>
      <c r="G38" s="54"/>
    </row>
    <row r="39" spans="2:7" ht="19.5" thickBot="1" x14ac:dyDescent="0.45">
      <c r="F39" s="14" t="s">
        <v>4</v>
      </c>
      <c r="G39" s="15" t="s">
        <v>3</v>
      </c>
    </row>
    <row r="40" spans="2:7" x14ac:dyDescent="0.4">
      <c r="B40" s="42" t="s">
        <v>13</v>
      </c>
      <c r="C40" s="43"/>
      <c r="D40" s="44"/>
      <c r="E40" s="40">
        <v>2</v>
      </c>
      <c r="F40" s="36">
        <f>F21*(1-E40*0.025)</f>
        <v>66.645459863945575</v>
      </c>
      <c r="G40" s="51">
        <f>IF(G21*(1-E40*0.025)&gt;0,G21*(1-E40*0.025),0)</f>
        <v>18.655557142857141</v>
      </c>
    </row>
    <row r="41" spans="2:7" ht="19.5" thickBot="1" x14ac:dyDescent="0.45">
      <c r="B41" s="45"/>
      <c r="C41" s="46"/>
      <c r="D41" s="47"/>
      <c r="E41" s="57"/>
      <c r="F41" s="56"/>
      <c r="G41" s="55"/>
    </row>
    <row r="42" spans="2:7" x14ac:dyDescent="0.4">
      <c r="B42" s="45"/>
      <c r="C42" s="46"/>
      <c r="D42" s="47"/>
      <c r="E42" s="40">
        <v>2</v>
      </c>
      <c r="F42" s="36">
        <f>F23*(1-E42*0.025)</f>
        <v>57.353296598639453</v>
      </c>
      <c r="G42" s="51">
        <f>IF(G23*(1-E42*0.025)&gt;0,G23*(1-E42*0.025),0)</f>
        <v>7.8581285714285709</v>
      </c>
    </row>
    <row r="43" spans="2:7" ht="19.5" thickBot="1" x14ac:dyDescent="0.45">
      <c r="B43" s="45"/>
      <c r="C43" s="46"/>
      <c r="D43" s="47"/>
      <c r="E43" s="41"/>
      <c r="F43" s="56"/>
      <c r="G43" s="55"/>
    </row>
    <row r="44" spans="2:7" x14ac:dyDescent="0.4">
      <c r="B44" s="45"/>
      <c r="C44" s="46"/>
      <c r="D44" s="47"/>
      <c r="E44" s="40">
        <v>2</v>
      </c>
      <c r="F44" s="36">
        <f>F25*(1-E44*0.025)</f>
        <v>71.704526530612242</v>
      </c>
      <c r="G44" s="51">
        <f>IF(G25*(1-E44*0.025)&gt;0,G25*(1-E44*0.025),0)</f>
        <v>24.53415714285714</v>
      </c>
    </row>
    <row r="45" spans="2:7" ht="19.5" thickBot="1" x14ac:dyDescent="0.45">
      <c r="B45" s="45"/>
      <c r="C45" s="46"/>
      <c r="D45" s="47"/>
      <c r="E45" s="41"/>
      <c r="F45" s="56"/>
      <c r="G45" s="55"/>
    </row>
    <row r="46" spans="2:7" x14ac:dyDescent="0.4">
      <c r="B46" s="45"/>
      <c r="C46" s="46"/>
      <c r="D46" s="47"/>
      <c r="E46" s="40">
        <v>2</v>
      </c>
      <c r="F46" s="36">
        <f>F27*(1-E46*0.025)</f>
        <v>62.412363265306112</v>
      </c>
      <c r="G46" s="51">
        <f>IF(G27*(1-E46*0.025)&gt;0,G27*(1-E46*0.025),0)</f>
        <v>13.736728571428568</v>
      </c>
    </row>
    <row r="47" spans="2:7" ht="19.5" thickBot="1" x14ac:dyDescent="0.45">
      <c r="B47" s="45"/>
      <c r="C47" s="46"/>
      <c r="D47" s="47"/>
      <c r="E47" s="41"/>
      <c r="F47" s="56"/>
      <c r="G47" s="55"/>
    </row>
    <row r="48" spans="2:7" x14ac:dyDescent="0.4">
      <c r="B48" s="45"/>
      <c r="C48" s="46"/>
      <c r="D48" s="47"/>
      <c r="E48" s="57">
        <v>0</v>
      </c>
      <c r="F48" s="36">
        <f>F29*(1-E48*0.025)</f>
        <v>80.803782312925165</v>
      </c>
      <c r="G48" s="51">
        <f>IF(G29*(1-E48*0.025)&gt;0,G29*(1-E48*0.025),0)</f>
        <v>32.01342857142857</v>
      </c>
    </row>
    <row r="49" spans="2:7" ht="19.5" thickBot="1" x14ac:dyDescent="0.45">
      <c r="B49" s="48"/>
      <c r="C49" s="49"/>
      <c r="D49" s="50"/>
      <c r="E49" s="41"/>
      <c r="F49" s="37"/>
      <c r="G49" s="52"/>
    </row>
  </sheetData>
  <mergeCells count="32">
    <mergeCell ref="C30:E30"/>
    <mergeCell ref="F38:G38"/>
    <mergeCell ref="B40:D49"/>
    <mergeCell ref="E40:E41"/>
    <mergeCell ref="F40:F41"/>
    <mergeCell ref="G40:G41"/>
    <mergeCell ref="E42:E43"/>
    <mergeCell ref="F42:F43"/>
    <mergeCell ref="E48:E49"/>
    <mergeCell ref="F48:F49"/>
    <mergeCell ref="G48:G49"/>
    <mergeCell ref="G42:G43"/>
    <mergeCell ref="E44:E45"/>
    <mergeCell ref="F44:F45"/>
    <mergeCell ref="G44:G45"/>
    <mergeCell ref="E46:E47"/>
    <mergeCell ref="C22:E22"/>
    <mergeCell ref="F23:F24"/>
    <mergeCell ref="G23:G24"/>
    <mergeCell ref="C24:E24"/>
    <mergeCell ref="F46:F47"/>
    <mergeCell ref="G46:G47"/>
    <mergeCell ref="F29:F30"/>
    <mergeCell ref="G29:G30"/>
    <mergeCell ref="F21:F22"/>
    <mergeCell ref="G21:G22"/>
    <mergeCell ref="F25:F26"/>
    <mergeCell ref="G25:G26"/>
    <mergeCell ref="C26:E26"/>
    <mergeCell ref="F27:F28"/>
    <mergeCell ref="G27:G28"/>
    <mergeCell ref="C28:E28"/>
  </mergeCells>
  <phoneticPr fontId="2"/>
  <conditionalFormatting sqref="C12:K12">
    <cfRule type="cellIs" dxfId="2" priority="3" operator="equal">
      <formula>""</formula>
    </cfRule>
  </conditionalFormatting>
  <conditionalFormatting sqref="C21:E30">
    <cfRule type="cellIs" dxfId="1" priority="2" operator="equal">
      <formula>""</formula>
    </cfRule>
  </conditionalFormatting>
  <conditionalFormatting sqref="E40:E49">
    <cfRule type="cellIs" dxfId="0" priority="1" operator="equal">
      <formula>""</formula>
    </cfRule>
  </conditionalFormatting>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4E8F5-AF56-49C8-8EF3-58A6C78175FE}">
  <dimension ref="A4:K8"/>
  <sheetViews>
    <sheetView workbookViewId="0">
      <selection activeCell="J15" sqref="J15"/>
    </sheetView>
  </sheetViews>
  <sheetFormatPr defaultColWidth="8.875" defaultRowHeight="18.75" x14ac:dyDescent="0.4"/>
  <sheetData>
    <row r="4" spans="1:11" ht="20.25" x14ac:dyDescent="0.4">
      <c r="A4" t="s">
        <v>30</v>
      </c>
      <c r="B4" s="4" t="s">
        <v>8</v>
      </c>
      <c r="C4" s="4">
        <v>0.13</v>
      </c>
      <c r="D4" s="4">
        <v>0.18</v>
      </c>
      <c r="E4" s="4">
        <v>0.32</v>
      </c>
      <c r="F4" s="4">
        <v>0.57999999999999996</v>
      </c>
      <c r="G4" s="4">
        <v>1.05</v>
      </c>
      <c r="H4" s="4">
        <v>1.89</v>
      </c>
      <c r="I4" s="4">
        <v>3.4</v>
      </c>
      <c r="J4" s="4">
        <v>6.12</v>
      </c>
      <c r="K4" s="4">
        <v>11.02</v>
      </c>
    </row>
    <row r="5" spans="1:11" ht="20.25" x14ac:dyDescent="0.4">
      <c r="A5" t="s">
        <v>31</v>
      </c>
      <c r="B5" s="8" t="s">
        <v>9</v>
      </c>
      <c r="C5" s="4">
        <v>0.12</v>
      </c>
      <c r="D5" s="4">
        <v>0.15</v>
      </c>
      <c r="E5" s="4">
        <v>0.23</v>
      </c>
      <c r="F5" s="4">
        <v>0.34</v>
      </c>
      <c r="G5" s="4">
        <v>0.51</v>
      </c>
      <c r="H5" s="4">
        <v>0.76</v>
      </c>
      <c r="I5" s="4">
        <v>1.1399999999999999</v>
      </c>
      <c r="J5" s="4">
        <v>1.71</v>
      </c>
      <c r="K5" s="4">
        <v>2.56</v>
      </c>
    </row>
    <row r="8" spans="1:11" x14ac:dyDescent="0.4">
      <c r="B8" t="s">
        <v>12</v>
      </c>
      <c r="C8" s="4">
        <f>新IJRUルール目標点数算出表!C16</f>
        <v>0</v>
      </c>
      <c r="D8" s="4">
        <f>新IJRUルール目標点数算出表!C17</f>
        <v>0</v>
      </c>
    </row>
  </sheetData>
  <phoneticPr fontId="2"/>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新IJRUルール目標点数算出表</vt:lpstr>
      <vt:lpstr>新IJRUルール目標点数算出表 (例)</vt:lpstr>
      <vt:lpstr>Sheet1</vt:lpstr>
      <vt:lpstr>新IJRUルール目標点数算出表!Print_Area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2022-07-09T11:37:24Z</cp:lastPrinted>
  <dcterms:created xsi:type="dcterms:W3CDTF">2022-06-03T09:29:44Z</dcterms:created>
  <dcterms:modified xsi:type="dcterms:W3CDTF">2022-08-23T01:15:28Z</dcterms:modified>
</cp:coreProperties>
</file>